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GEL\"/>
    </mc:Choice>
  </mc:AlternateContent>
  <xr:revisionPtr revIDLastSave="0" documentId="13_ncr:1_{5C860D02-52E7-415D-936D-2BC37196C93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2" sheetId="2" r:id="rId1"/>
    <sheet name="Hoja3" sheetId="3" r:id="rId2"/>
  </sheets>
  <definedNames>
    <definedName name="_xlnm.Print_Titles" localSheetId="0">Hoja2!$1:$6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2" l="1"/>
  <c r="F38" i="2" l="1"/>
  <c r="F36" i="2"/>
  <c r="F37" i="2" s="1"/>
  <c r="F51" i="2"/>
  <c r="F50" i="2"/>
  <c r="F49" i="2"/>
  <c r="F48" i="2"/>
  <c r="F47" i="2"/>
  <c r="F46" i="2"/>
  <c r="F58" i="2" l="1"/>
  <c r="F96" i="2" l="1"/>
  <c r="F11" i="2"/>
  <c r="F9" i="2" s="1"/>
  <c r="F20" i="2" l="1"/>
  <c r="E101" i="2" l="1"/>
  <c r="E29" i="2"/>
  <c r="E11" i="2"/>
  <c r="E9" i="2" s="1"/>
  <c r="E43" i="2" l="1"/>
  <c r="E104" i="2"/>
  <c r="E56" i="2"/>
  <c r="E96" i="2"/>
  <c r="E25" i="2"/>
  <c r="E34" i="2"/>
  <c r="E98" i="2"/>
  <c r="E102" i="2"/>
  <c r="E20" i="2"/>
  <c r="E45" i="2"/>
  <c r="E58" i="2"/>
  <c r="E107" i="2"/>
  <c r="E13" i="2"/>
  <c r="D96" i="2"/>
  <c r="E30" i="2" l="1"/>
  <c r="E108" i="2"/>
  <c r="D98" i="2"/>
  <c r="D102" i="2"/>
  <c r="D104" i="2"/>
  <c r="D107" i="2"/>
  <c r="F101" i="2"/>
  <c r="D58" i="2"/>
  <c r="D56" i="2"/>
  <c r="D45" i="2"/>
  <c r="D34" i="2"/>
  <c r="F29" i="2"/>
  <c r="D29" i="2"/>
  <c r="D25" i="2"/>
  <c r="D11" i="2"/>
  <c r="D9" i="2" s="1"/>
  <c r="D13" i="2"/>
  <c r="D20" i="2"/>
  <c r="D43" i="2"/>
  <c r="E110" i="2" l="1"/>
  <c r="D108" i="2"/>
  <c r="F107" i="2"/>
  <c r="F104" i="2"/>
  <c r="F98" i="2"/>
  <c r="F102" i="2"/>
  <c r="F13" i="2"/>
  <c r="D30" i="2"/>
  <c r="F56" i="2"/>
  <c r="F45" i="2"/>
  <c r="F34" i="2"/>
  <c r="F43" i="2"/>
  <c r="F25" i="2"/>
  <c r="F30" i="2" s="1"/>
  <c r="D110" i="2" l="1"/>
  <c r="F108" i="2"/>
  <c r="F1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Auxiliar</author>
    <author>User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Para los ingresos se tuvo en cuentael IPC estimado por el banco de la Republica en 2,9% para 2020 y el incremento de la construccion en el municipio de candelaria donde sobresalen  los barrios la VICTORIA, LA ALDEA CAMPESTRE Y CIUDAD DEL VALLE que deberan pagar impuesto predial y sobretasa bomberil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En los arrendamientos de los locales se enviaron cartas  a cada arrendatario, informandoles del incremento a $ 450,000 por 3 locales</t>
        </r>
      </text>
    </comment>
    <comment ref="F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En las visitas de seguridad para incrementar su valor se estimo que en el año 2020 la mayoria de locales comerciales de cavasa tendran que requerir de este servicio.</t>
        </r>
      </text>
    </comment>
    <comment ref="F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Para la ambulancia se ha estimado un ingreso mensual de $2,500,000 en el momento que empieza a laborar</t>
        </r>
      </text>
    </comment>
    <comment ref="F1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Recargas de extintores se incrementos hasas $20MM, porque todos los empleados fijos ya estan capacitados para realizar la labor de recarga, lo cual giliza los tiempos de entrega, mejorando el servicio y esperamos que tambien en una mayor clientela.</t>
        </r>
      </text>
    </comment>
    <comment ref="F1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Para las capacitaciones se tuvo en cuenta que todas las empresas por ley deben tener brigadas de salud por parte de salud ocupacional. Esperamos que esto represente mayores ingresos.</t>
        </r>
      </text>
    </comment>
    <comment ref="F19" authorId="1" shapeId="0" xr:uid="{00000000-0006-0000-0000-000007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validas cavasas desaparecio
</t>
        </r>
      </text>
    </comment>
    <comment ref="F35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3 Maquinistas $3000000 x 5% = $3,150,000
1 Secretaria   $1000000 x 5% = $1,050,000
1 Rep Legal   $2120000 x 5% =  $2,226,000
13 Pers Minino $828116 x 5%  = $11,304,000
TOTALES…………………………    =$17,730,000
POR 12 MESES DEL AÑO          $212,760,000</t>
        </r>
      </text>
    </comment>
    <comment ref="F36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del salarios +
recargo y H.E. por el factor prestacional 8,33%</t>
        </r>
      </text>
    </comment>
    <comment ref="F37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del salarios +
recargo y H.E. por el factor prestacional 8,33%</t>
        </r>
      </text>
    </comment>
    <comment ref="F38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del salarios +
recargo y H.E. por el factor prestacional 8,33%</t>
        </r>
      </text>
    </comment>
    <comment ref="F39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del salarios +
recargo y H.E. por el factor prestacional 8,33%</t>
        </r>
      </text>
    </comment>
    <comment ref="F46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 los sueldos + las H.E y recargos por el valor a pagar por la empresa 8,50%
</t>
        </r>
      </text>
    </comment>
    <comment ref="F47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 los sueldos + las H.E y recargos por el valor a pagar por la empresa 12%</t>
        </r>
      </text>
    </comment>
    <comment ref="F48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 los sueldos + las H.E y recargos por el valor a pagar por la empresa 6%</t>
        </r>
      </text>
    </comment>
    <comment ref="F49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 los sueldos + las H.E y recargos por el valor a pagar por la empresa 4%</t>
        </r>
      </text>
    </comment>
    <comment ref="F50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 los sueldos + las H.E y recargos por el valor a pagar por la empresa 3%
</t>
        </r>
      </text>
    </comment>
    <comment ref="F51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El valor de los sueldos + las H.E y recargos por el valor a pagar por la empresa 2%</t>
        </r>
      </text>
    </comment>
    <comment ref="F52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Seminarios para Janeth y señora del aseo</t>
        </r>
      </text>
    </comment>
    <comment ref="F59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aumento del 6% en los honorarios
</t>
        </r>
      </text>
    </comment>
    <comment ref="F60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los reemplazos y los pagos de comisiones por capacitaciones
</t>
        </r>
      </text>
    </comment>
    <comment ref="F65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pago al capitan ramon por visitas de seguridad
y comisiones 
</t>
        </r>
      </text>
    </comment>
    <comment ref="F66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DTF + 6% MAS FNG
DTF PROMEDIO 4,39%
</t>
        </r>
      </text>
    </comment>
    <comment ref="F67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CARGOS  FIJOS POR AGUA
</t>
        </r>
      </text>
    </comment>
    <comment ref="F71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Los gastos por casino del aniversario y la despedida de fin de año y los que transcurren en el año, como los almuerzos en las reuniones de consejo y atenciones sociales.</t>
        </r>
      </text>
    </comment>
    <comment ref="F72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Compra de aires acondicionado para oficinas de comandancia, secretaria y tesoreria y compra de modulares de la oficina y escritorio</t>
        </r>
      </text>
    </comment>
    <comment ref="F74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Compra de compresores BAUER Y mantenimientos de los vehiculos
bauer vale $75000000 
</t>
        </r>
      </text>
    </comment>
    <comment ref="F75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pago de transporte a los intructores que dictan capacitaciones y la digilencias de la institucion</t>
        </r>
      </text>
    </comment>
    <comment ref="F77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cuota de sostenimiento por pertenecer a los bomberos
</t>
        </r>
      </text>
    </comment>
    <comment ref="F79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Impuestos de los vehiculos bomberiles
</t>
        </r>
      </text>
    </comment>
    <comment ref="F8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Pintura y pintada de la estacion de bomberos
</t>
        </r>
      </text>
    </comment>
    <comment ref="F8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pintada y cambio de piso en locales comerciales
</t>
        </r>
      </text>
    </comment>
    <comment ref="F84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compra de materiales para recargar extintores</t>
        </r>
      </text>
    </comment>
    <comment ref="F85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caja menor manejada por la guardia
</t>
        </r>
      </text>
    </comment>
    <comment ref="F86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Auxiliar:
compra de condecoraciones aniversario, regalos para hijos de los bomberos y detalles generales de la despedida de fin de año
</t>
        </r>
      </text>
    </comment>
    <comment ref="F88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Seguro todo riegos M7 y SOAT de los vehiculos</t>
        </r>
      </text>
    </comment>
    <comment ref="F92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Cuota del prestamo de 400MM $6,666,660 x 12
</t>
        </r>
      </text>
    </comment>
    <comment ref="F94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integraciones para las unidades bomberiles
planeacion de paseo en mayo 2020</t>
        </r>
      </text>
    </comment>
    <comment ref="F95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Adecuacion de oficina de capacitacion y adecuacion del salon</t>
        </r>
      </text>
    </comment>
    <comment ref="F100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legalizacion de los vehiculos M3 y M5 placas y documentos </t>
        </r>
      </text>
    </comment>
    <comment ref="F10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tramites para la legalizacion del proyecto del vehiculo ante la direccion nacional de bomberos</t>
        </r>
      </text>
    </comment>
  </commentList>
</comments>
</file>

<file path=xl/sharedStrings.xml><?xml version="1.0" encoding="utf-8"?>
<sst xmlns="http://schemas.openxmlformats.org/spreadsheetml/2006/main" count="197" uniqueCount="190">
  <si>
    <t>CÓDIGO</t>
  </si>
  <si>
    <t>CONCEPTO</t>
  </si>
  <si>
    <t>INGRESOS</t>
  </si>
  <si>
    <t>1.1</t>
  </si>
  <si>
    <t>TRIBUTARIOS</t>
  </si>
  <si>
    <t>1.1.1</t>
  </si>
  <si>
    <t>SOBRETASA BOMBERIL</t>
  </si>
  <si>
    <t xml:space="preserve">SUB-TOTAL </t>
  </si>
  <si>
    <t>1.2</t>
  </si>
  <si>
    <t>NO TRIBUTARIOS</t>
  </si>
  <si>
    <t>1.2.1</t>
  </si>
  <si>
    <t>ARRENDAMIENTOS</t>
  </si>
  <si>
    <t>1.2.2.</t>
  </si>
  <si>
    <t>VISITAS DE SEGURIDAD</t>
  </si>
  <si>
    <t>1.2.3</t>
  </si>
  <si>
    <t>1.2.4</t>
  </si>
  <si>
    <t>RECARGA DE EXTINTORES</t>
  </si>
  <si>
    <t>1.2.5</t>
  </si>
  <si>
    <t xml:space="preserve">CAPACITACIÓN A EMPRESAS </t>
  </si>
  <si>
    <t>1.2.6</t>
  </si>
  <si>
    <t>SUBTOTAL</t>
  </si>
  <si>
    <t>FINANCIACION</t>
  </si>
  <si>
    <t>1.3.1</t>
  </si>
  <si>
    <t>PRESTAMO BANCO DE BOGOTA</t>
  </si>
  <si>
    <t>TOTAL INGRESOS CORRIENTES</t>
  </si>
  <si>
    <t>EGRESOS</t>
  </si>
  <si>
    <t>2.1</t>
  </si>
  <si>
    <t xml:space="preserve">GASTOS </t>
  </si>
  <si>
    <t>2.1.1</t>
  </si>
  <si>
    <t>SERVICIOS PERSONALES</t>
  </si>
  <si>
    <t>2.1.1.1</t>
  </si>
  <si>
    <t xml:space="preserve">Sueldo Personal de Nómina </t>
  </si>
  <si>
    <t>2.1.1.2</t>
  </si>
  <si>
    <t xml:space="preserve">Cesantías </t>
  </si>
  <si>
    <t>2.1.1.3</t>
  </si>
  <si>
    <t xml:space="preserve">Intereses Cesantías </t>
  </si>
  <si>
    <t>2.1.1.4</t>
  </si>
  <si>
    <t xml:space="preserve">Prima de Servicios </t>
  </si>
  <si>
    <t>2.1.1.5</t>
  </si>
  <si>
    <t xml:space="preserve">Vacaciones </t>
  </si>
  <si>
    <t>2.1.1.6</t>
  </si>
  <si>
    <t xml:space="preserve">2.1.1.7 </t>
  </si>
  <si>
    <t>Subsidio de Transporte</t>
  </si>
  <si>
    <t>2.1.1.8</t>
  </si>
  <si>
    <t>Recargo y Horas Extras</t>
  </si>
  <si>
    <t>SUB-TOTAL</t>
  </si>
  <si>
    <t>2.1.2</t>
  </si>
  <si>
    <t>GASTOS ASOCIADOS A LA NOMINA</t>
  </si>
  <si>
    <t>2.1.2.1</t>
  </si>
  <si>
    <t>Aporte Salud</t>
  </si>
  <si>
    <t>2.1.2.2</t>
  </si>
  <si>
    <t>Aporte Pensión</t>
  </si>
  <si>
    <t>2.1.2.3</t>
  </si>
  <si>
    <t>Aporte ARL</t>
  </si>
  <si>
    <t>2.1.2.4</t>
  </si>
  <si>
    <t xml:space="preserve">Aporte Caja de Compensación </t>
  </si>
  <si>
    <t>2.1.2.5</t>
  </si>
  <si>
    <t>Aporte ICBF</t>
  </si>
  <si>
    <t>2.1.2.6</t>
  </si>
  <si>
    <t>Aporte Sena</t>
  </si>
  <si>
    <t>2.1.2.7</t>
  </si>
  <si>
    <t>2.1.2.8</t>
  </si>
  <si>
    <t>Indemnización Laboral</t>
  </si>
  <si>
    <t>2.1.2.9</t>
  </si>
  <si>
    <t>Incapacidad</t>
  </si>
  <si>
    <t>2.1.3</t>
  </si>
  <si>
    <t>GASTOS GENERALES</t>
  </si>
  <si>
    <t>Honorarios</t>
  </si>
  <si>
    <t xml:space="preserve">Elementos de Aseo y Cafetería </t>
  </si>
  <si>
    <t xml:space="preserve">Correo Portes y telefax </t>
  </si>
  <si>
    <t>Combustibles y Lubricantes</t>
  </si>
  <si>
    <t>Transportes Fletes y Acarreos</t>
  </si>
  <si>
    <t xml:space="preserve">Comisiones , Gastos Bancarios, intereses  </t>
  </si>
  <si>
    <t>Acueductos Plantas y Redes</t>
  </si>
  <si>
    <t xml:space="preserve">Casino y Restaurante </t>
  </si>
  <si>
    <t xml:space="preserve">Parqueaderos </t>
  </si>
  <si>
    <t xml:space="preserve">Contribución Organizaciones Bomberiles  </t>
  </si>
  <si>
    <t xml:space="preserve">Útiles Fotocopias y Papelería </t>
  </si>
  <si>
    <t>Impuestos, Tasas y Multas</t>
  </si>
  <si>
    <t>Mantenimiento de Equipo de Oficina</t>
  </si>
  <si>
    <t xml:space="preserve">Compra y Suministro Departamento de Prevención </t>
  </si>
  <si>
    <t>Seguros, Primas y Pólizas</t>
  </si>
  <si>
    <t>Energía Eléctrica</t>
  </si>
  <si>
    <t>Teléfono</t>
  </si>
  <si>
    <t>Gastos de Viaje</t>
  </si>
  <si>
    <t>Construcciones y Edificaciones (Locales)</t>
  </si>
  <si>
    <t>Flota y Equipo de Transporte</t>
  </si>
  <si>
    <t>Venta Agua potable a Bomberos</t>
  </si>
  <si>
    <t>2.2</t>
  </si>
  <si>
    <t>2.3</t>
  </si>
  <si>
    <t xml:space="preserve">GASTOS LEGALES </t>
  </si>
  <si>
    <t>4.1</t>
  </si>
  <si>
    <t>Notariales</t>
  </si>
  <si>
    <t>4.2</t>
  </si>
  <si>
    <t>Tramites y Licencias</t>
  </si>
  <si>
    <t xml:space="preserve">Otros </t>
  </si>
  <si>
    <t xml:space="preserve">SUBTOTAL </t>
  </si>
  <si>
    <t xml:space="preserve">GASTOS EXTRAORDINARIOS </t>
  </si>
  <si>
    <t>5.1</t>
  </si>
  <si>
    <t>Impuestos Asumidos</t>
  </si>
  <si>
    <t>5.2</t>
  </si>
  <si>
    <t xml:space="preserve">TOTAL EGRESOS </t>
  </si>
  <si>
    <t>SERVICIO DE AMBULANCIA</t>
  </si>
  <si>
    <t>SERVICIO DE PREVENCIÓN  (Parqueo y lavado de calles, Control de abejas, validas cavasa)</t>
  </si>
  <si>
    <t xml:space="preserve"> </t>
  </si>
  <si>
    <t>Internet  y television por cable</t>
  </si>
  <si>
    <t xml:space="preserve">seguirdad y salud en el trabajo </t>
  </si>
  <si>
    <t>Adecuación e Instalación  locativas</t>
  </si>
  <si>
    <t>Compra, equipos bomberiles, Mantenimiento de Vehículos y Repuestos.</t>
  </si>
  <si>
    <t>tiquetes aereos</t>
  </si>
  <si>
    <t>EXCEDENTES</t>
  </si>
  <si>
    <t>polizas y otros documentos para vehiculos COMPRAS VEHICULOS</t>
  </si>
  <si>
    <t>INGRESOS , EGRESOS Y GASTOS DE ENERO A SEPT 2019</t>
  </si>
  <si>
    <t>Presupesto Dic año2019</t>
  </si>
  <si>
    <t>Presupesto año2020</t>
  </si>
  <si>
    <t>Compra de equipos de Oficina y Enseres</t>
  </si>
  <si>
    <t xml:space="preserve"> Turnos de guardia y otros servicios</t>
  </si>
  <si>
    <t>Gastos de bonos alimenticios</t>
  </si>
  <si>
    <t>ventas extintores, equipos carreteras y otras ventas</t>
  </si>
  <si>
    <t>Dotación empleados</t>
  </si>
  <si>
    <t xml:space="preserve">Taxis, Buses y hoteles </t>
  </si>
  <si>
    <t xml:space="preserve">gastos  aniversario y despedida de diciembre </t>
  </si>
  <si>
    <t>matenimiento radios de comunicaciones</t>
  </si>
  <si>
    <t>pago credito banco de bogota</t>
  </si>
  <si>
    <t>bienestar social</t>
  </si>
  <si>
    <t>Otros Gastos Generales  caja menor</t>
  </si>
  <si>
    <t>Dotacion y Capacitacion curso Unidades Bomberiles</t>
  </si>
  <si>
    <t xml:space="preserve">departamento de capacitacion </t>
  </si>
  <si>
    <t>Capacitación a Personal</t>
  </si>
  <si>
    <t>2.1.3.1</t>
  </si>
  <si>
    <t>2.1.3.3</t>
  </si>
  <si>
    <t>2.1.3.2</t>
  </si>
  <si>
    <t>2.1.3.4</t>
  </si>
  <si>
    <t>2.1.3.5</t>
  </si>
  <si>
    <t>2.1.3.6</t>
  </si>
  <si>
    <t>2.1.3.7</t>
  </si>
  <si>
    <t>2.1.3.8</t>
  </si>
  <si>
    <t>2.1.3.9</t>
  </si>
  <si>
    <t>2.1.3.10</t>
  </si>
  <si>
    <t>2.1.3.11</t>
  </si>
  <si>
    <t>2.1.3.12</t>
  </si>
  <si>
    <t>2.1.3.13</t>
  </si>
  <si>
    <t>2.1.3.14</t>
  </si>
  <si>
    <t>2.1.3.15</t>
  </si>
  <si>
    <t>2.1.3.16</t>
  </si>
  <si>
    <t>2.1.3.17</t>
  </si>
  <si>
    <t>2.1.3.18</t>
  </si>
  <si>
    <t>2.1.3.19</t>
  </si>
  <si>
    <t>2.1.3.20</t>
  </si>
  <si>
    <t>2.1.3.21</t>
  </si>
  <si>
    <t>2.1.3.22</t>
  </si>
  <si>
    <t>2.1.3.23</t>
  </si>
  <si>
    <t>2.1.3.24</t>
  </si>
  <si>
    <t>2.1.3.25</t>
  </si>
  <si>
    <t>2.1.3.26</t>
  </si>
  <si>
    <t>2.1.3.27</t>
  </si>
  <si>
    <t>2.1.3.28</t>
  </si>
  <si>
    <t>2.1.3.29</t>
  </si>
  <si>
    <t>2.1.3.30</t>
  </si>
  <si>
    <t>2.1.3.31</t>
  </si>
  <si>
    <t>2.1.3.32</t>
  </si>
  <si>
    <t>2.1.3.33</t>
  </si>
  <si>
    <t>2.1.3.34</t>
  </si>
  <si>
    <t>2.1.3.35</t>
  </si>
  <si>
    <t>2.1.3.36</t>
  </si>
  <si>
    <t>2.1.3.37</t>
  </si>
  <si>
    <t>Comisiones Ventas y visitas de seguridad</t>
  </si>
  <si>
    <t>venta de agua</t>
  </si>
  <si>
    <t>desglozaar el item en venta de empresas y la del menudeo</t>
  </si>
  <si>
    <t>para discusion</t>
  </si>
  <si>
    <t>15 overoles y 3</t>
  </si>
  <si>
    <t>seminarios para janeth y señora aseo</t>
  </si>
  <si>
    <t>disstribuir por cada carro</t>
  </si>
  <si>
    <t>pendiente por definir con los departamentos</t>
  </si>
  <si>
    <t>separar manteniientos y bauer</t>
  </si>
  <si>
    <t>asobomberos</t>
  </si>
  <si>
    <t>subir a a equipos bomberiles</t>
  </si>
  <si>
    <t>gastos de hoteles</t>
  </si>
  <si>
    <t>pago de proyectos</t>
  </si>
  <si>
    <t>legalizacion</t>
  </si>
  <si>
    <t>2.1.2.10</t>
  </si>
  <si>
    <t>JORGE ARCESIO DIAZ</t>
  </si>
  <si>
    <t>Comandante- Representante Legal</t>
  </si>
  <si>
    <t>DIEGO MAURICIO ZAPATA POSSO</t>
  </si>
  <si>
    <t>Teniente- Tesorero</t>
  </si>
  <si>
    <t>ANGEL Ma. ESTUPIÑAN</t>
  </si>
  <si>
    <t>Contador</t>
  </si>
  <si>
    <t>JANETH TIGREROS VACA</t>
  </si>
  <si>
    <t>Secretaria - Asistente Contable</t>
  </si>
  <si>
    <t xml:space="preserve">ajustar a 18 personas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</si>
</sst>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/>
    <xf numFmtId="164" fontId="2" fillId="0" borderId="0" xfId="1" applyFont="1" applyAlignment="1">
      <alignment vertical="center"/>
    </xf>
    <xf numFmtId="164" fontId="3" fillId="0" borderId="1" xfId="1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164" fontId="8" fillId="0" borderId="0" xfId="1" applyFont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/>
    </xf>
    <xf numFmtId="164" fontId="12" fillId="0" borderId="1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2" borderId="1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/>
    </xf>
    <xf numFmtId="164" fontId="8" fillId="0" borderId="0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 wrapText="1"/>
    </xf>
    <xf numFmtId="164" fontId="0" fillId="0" borderId="0" xfId="1" applyFont="1"/>
    <xf numFmtId="164" fontId="8" fillId="0" borderId="0" xfId="1" applyFont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164" fontId="8" fillId="0" borderId="1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center" vertical="center"/>
    </xf>
    <xf numFmtId="164" fontId="9" fillId="0" borderId="1" xfId="1" applyFont="1" applyFill="1" applyBorder="1"/>
    <xf numFmtId="164" fontId="9" fillId="0" borderId="1" xfId="1" applyFont="1" applyFill="1" applyBorder="1" applyAlignment="1">
      <alignment vertical="center"/>
    </xf>
    <xf numFmtId="164" fontId="9" fillId="0" borderId="0" xfId="1" applyFont="1" applyFill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0" fontId="0" fillId="3" borderId="0" xfId="0" applyFill="1"/>
    <xf numFmtId="164" fontId="9" fillId="0" borderId="0" xfId="1" applyFont="1" applyFill="1" applyBorder="1" applyAlignment="1">
      <alignment horizontal="center" vertical="center" wrapText="1"/>
    </xf>
    <xf numFmtId="164" fontId="5" fillId="0" borderId="0" xfId="1" applyFont="1" applyFill="1" applyAlignment="1">
      <alignment horizontal="left" vertical="center"/>
    </xf>
    <xf numFmtId="164" fontId="0" fillId="0" borderId="0" xfId="1" applyFont="1" applyAlignment="1">
      <alignment horizontal="left"/>
    </xf>
    <xf numFmtId="164" fontId="2" fillId="0" borderId="0" xfId="1" applyFont="1" applyFill="1" applyAlignment="1">
      <alignment vertical="center"/>
    </xf>
    <xf numFmtId="9" fontId="2" fillId="0" borderId="0" xfId="2" applyFont="1" applyFill="1" applyAlignment="1">
      <alignment vertical="center"/>
    </xf>
    <xf numFmtId="164" fontId="4" fillId="0" borderId="1" xfId="1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/>
    </xf>
    <xf numFmtId="164" fontId="5" fillId="0" borderId="0" xfId="1" applyFont="1" applyFill="1" applyAlignment="1">
      <alignment vertical="center"/>
    </xf>
    <xf numFmtId="164" fontId="0" fillId="0" borderId="0" xfId="1" applyFont="1" applyFill="1"/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</xdr:colOff>
      <xdr:row>0</xdr:row>
      <xdr:rowOff>0</xdr:rowOff>
    </xdr:from>
    <xdr:to>
      <xdr:col>2</xdr:col>
      <xdr:colOff>535305</xdr:colOff>
      <xdr:row>4</xdr:row>
      <xdr:rowOff>160020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1135380" cy="891540"/>
        </a:xfrm>
        <a:prstGeom prst="rect">
          <a:avLst/>
        </a:prstGeom>
      </xdr:spPr>
    </xdr:pic>
    <xdr:clientData/>
  </xdr:twoCellAnchor>
  <xdr:twoCellAnchor>
    <xdr:from>
      <xdr:col>1</xdr:col>
      <xdr:colOff>38099</xdr:colOff>
      <xdr:row>0</xdr:row>
      <xdr:rowOff>1</xdr:rowOff>
    </xdr:from>
    <xdr:to>
      <xdr:col>6</xdr:col>
      <xdr:colOff>9524</xdr:colOff>
      <xdr:row>5</xdr:row>
      <xdr:rowOff>22860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499" y="1"/>
          <a:ext cx="7877175" cy="975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1100" b="1">
              <a:solidFill>
                <a:srgbClr val="FF0000"/>
              </a:solidFill>
            </a:rPr>
            <a:t>BENEMERITO CUERPO DE BOMBEROS VOLUNTARIOS DE VILLAGORGONA </a:t>
          </a:r>
        </a:p>
        <a:p>
          <a:pPr algn="ctr"/>
          <a:r>
            <a:rPr lang="es-PE" sz="1100" b="1">
              <a:solidFill>
                <a:srgbClr val="FF0000"/>
              </a:solidFill>
            </a:rPr>
            <a:t>NIT:</a:t>
          </a:r>
          <a:r>
            <a:rPr lang="es-PE" sz="1100" b="1" baseline="0">
              <a:solidFill>
                <a:srgbClr val="FF0000"/>
              </a:solidFill>
            </a:rPr>
            <a:t> 891.380.094-4</a:t>
          </a:r>
        </a:p>
        <a:p>
          <a:pPr algn="ctr"/>
          <a:r>
            <a:rPr lang="es-PE" sz="1100" b="1">
              <a:solidFill>
                <a:srgbClr val="FF0000"/>
              </a:solidFill>
            </a:rPr>
            <a:t>TEL: 262 00 81</a:t>
          </a:r>
          <a:r>
            <a:rPr lang="es-PE" sz="1100" b="1" baseline="0">
              <a:solidFill>
                <a:srgbClr val="FF0000"/>
              </a:solidFill>
            </a:rPr>
            <a:t> - 318 343 9205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rgbClr val="FF0000"/>
              </a:solidFill>
              <a:latin typeface="+mn-lt"/>
              <a:ea typeface="+mn-ea"/>
              <a:cs typeface="+mn-cs"/>
            </a:rPr>
            <a:t>cbvvillagorgona@hotmail.com     bomberosvillagorgona@yahoo.com</a:t>
          </a:r>
          <a:endParaRPr lang="es-PE" b="1">
            <a:solidFill>
              <a:srgbClr val="FF0000"/>
            </a:solidFill>
          </a:endParaRPr>
        </a:p>
        <a:p>
          <a:pPr algn="ctr"/>
          <a:endParaRPr lang="es-PE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1"/>
  <sheetViews>
    <sheetView tabSelected="1" workbookViewId="0">
      <selection activeCell="F71" sqref="F71"/>
    </sheetView>
  </sheetViews>
  <sheetFormatPr baseColWidth="10" defaultRowHeight="15" x14ac:dyDescent="0.25"/>
  <cols>
    <col min="1" max="1" width="2.28515625" customWidth="1"/>
    <col min="2" max="2" width="10.42578125" customWidth="1"/>
    <col min="3" max="3" width="35.85546875" customWidth="1"/>
    <col min="4" max="4" width="19.140625" style="39" customWidth="1"/>
    <col min="5" max="5" width="21.140625" style="39" customWidth="1"/>
    <col min="6" max="6" width="21.42578125" style="60" customWidth="1"/>
    <col min="7" max="7" width="8.7109375" customWidth="1"/>
    <col min="8" max="8" width="11.5703125" customWidth="1"/>
    <col min="9" max="9" width="14.85546875" customWidth="1"/>
    <col min="10" max="10" width="11.5703125" customWidth="1"/>
  </cols>
  <sheetData>
    <row r="1" spans="2:8" x14ac:dyDescent="0.25">
      <c r="B1" s="1"/>
      <c r="C1" s="1"/>
      <c r="D1" s="22"/>
      <c r="E1" s="22"/>
      <c r="F1" s="53"/>
    </row>
    <row r="2" spans="2:8" x14ac:dyDescent="0.25">
      <c r="B2" s="1"/>
      <c r="C2" s="1"/>
      <c r="D2" s="22"/>
      <c r="E2" s="22"/>
      <c r="F2" s="53"/>
    </row>
    <row r="3" spans="2:8" x14ac:dyDescent="0.25">
      <c r="B3" s="1"/>
      <c r="C3" s="1"/>
      <c r="D3" s="22"/>
      <c r="E3" s="22"/>
      <c r="F3" s="53"/>
    </row>
    <row r="4" spans="2:8" x14ac:dyDescent="0.25">
      <c r="B4" s="1"/>
      <c r="C4" s="1"/>
      <c r="D4" s="22"/>
      <c r="E4" s="22"/>
      <c r="F4" s="53"/>
    </row>
    <row r="5" spans="2:8" x14ac:dyDescent="0.25">
      <c r="B5" s="61"/>
      <c r="C5" s="61"/>
      <c r="D5" s="61"/>
      <c r="E5" s="61"/>
      <c r="F5" s="61"/>
    </row>
    <row r="6" spans="2:8" x14ac:dyDescent="0.25">
      <c r="B6" s="1"/>
      <c r="C6" s="1"/>
      <c r="D6" s="22"/>
      <c r="E6" s="22"/>
      <c r="F6" s="54"/>
    </row>
    <row r="7" spans="2:8" ht="36" x14ac:dyDescent="0.25">
      <c r="B7" s="2" t="s">
        <v>0</v>
      </c>
      <c r="C7" s="3" t="s">
        <v>1</v>
      </c>
      <c r="D7" s="23" t="s">
        <v>112</v>
      </c>
      <c r="E7" s="24" t="s">
        <v>113</v>
      </c>
      <c r="F7" s="24" t="s">
        <v>114</v>
      </c>
    </row>
    <row r="8" spans="2:8" ht="19.899999999999999" customHeight="1" x14ac:dyDescent="0.25">
      <c r="B8" s="8">
        <v>1</v>
      </c>
      <c r="C8" s="8" t="s">
        <v>2</v>
      </c>
      <c r="D8" s="25"/>
      <c r="E8" s="25"/>
      <c r="F8" s="55"/>
    </row>
    <row r="9" spans="2:8" ht="19.899999999999999" customHeight="1" x14ac:dyDescent="0.25">
      <c r="B9" s="9" t="s">
        <v>3</v>
      </c>
      <c r="C9" s="10" t="s">
        <v>4</v>
      </c>
      <c r="D9" s="26">
        <f>SUM(D11)</f>
        <v>594607730</v>
      </c>
      <c r="E9" s="25">
        <f>SUM(E11)</f>
        <v>900000000</v>
      </c>
      <c r="F9" s="56">
        <f>SUM(F11)</f>
        <v>900000000</v>
      </c>
    </row>
    <row r="10" spans="2:8" ht="19.899999999999999" customHeight="1" x14ac:dyDescent="0.25">
      <c r="B10" s="11" t="s">
        <v>5</v>
      </c>
      <c r="C10" s="11" t="s">
        <v>6</v>
      </c>
      <c r="D10" s="42">
        <v>594607730</v>
      </c>
      <c r="E10" s="27">
        <v>900000000</v>
      </c>
      <c r="F10" s="38">
        <v>900000000</v>
      </c>
    </row>
    <row r="11" spans="2:8" ht="19.899999999999999" customHeight="1" x14ac:dyDescent="0.25">
      <c r="B11" s="11"/>
      <c r="C11" s="8" t="s">
        <v>7</v>
      </c>
      <c r="D11" s="42">
        <f>SUM(D10)</f>
        <v>594607730</v>
      </c>
      <c r="E11" s="25">
        <f>SUM(E10)</f>
        <v>900000000</v>
      </c>
      <c r="F11" s="56">
        <f>SUM(F10)</f>
        <v>900000000</v>
      </c>
    </row>
    <row r="12" spans="2:8" ht="16.5" customHeight="1" x14ac:dyDescent="0.25">
      <c r="B12" s="12"/>
      <c r="C12" s="12"/>
      <c r="D12" s="43"/>
      <c r="E12" s="28" t="s">
        <v>104</v>
      </c>
      <c r="F12" s="43" t="s">
        <v>104</v>
      </c>
    </row>
    <row r="13" spans="2:8" ht="19.899999999999999" customHeight="1" x14ac:dyDescent="0.25">
      <c r="B13" s="8" t="s">
        <v>8</v>
      </c>
      <c r="C13" s="8" t="s">
        <v>9</v>
      </c>
      <c r="D13" s="36">
        <f>SUM(D14:D19)</f>
        <v>82405774</v>
      </c>
      <c r="E13" s="29">
        <f>SUM(E14:E19)</f>
        <v>94030727</v>
      </c>
      <c r="F13" s="36">
        <f>SUM(F14:F19)</f>
        <v>154000000</v>
      </c>
    </row>
    <row r="14" spans="2:8" ht="19.899999999999999" customHeight="1" x14ac:dyDescent="0.25">
      <c r="B14" s="11" t="s">
        <v>10</v>
      </c>
      <c r="C14" s="11" t="s">
        <v>11</v>
      </c>
      <c r="D14" s="44">
        <v>11201050</v>
      </c>
      <c r="E14" s="27">
        <v>13230000</v>
      </c>
      <c r="F14" s="38">
        <v>16000000</v>
      </c>
    </row>
    <row r="15" spans="2:8" ht="19.899999999999999" customHeight="1" x14ac:dyDescent="0.25">
      <c r="B15" s="11" t="s">
        <v>12</v>
      </c>
      <c r="C15" s="11" t="s">
        <v>13</v>
      </c>
      <c r="D15" s="44">
        <v>18939534</v>
      </c>
      <c r="E15" s="27">
        <v>23042762</v>
      </c>
      <c r="F15" s="38">
        <v>30000000</v>
      </c>
    </row>
    <row r="16" spans="2:8" ht="19.899999999999999" customHeight="1" x14ac:dyDescent="0.25">
      <c r="B16" s="11" t="s">
        <v>14</v>
      </c>
      <c r="C16" s="11" t="s">
        <v>102</v>
      </c>
      <c r="D16" s="44"/>
      <c r="E16" s="27">
        <v>0</v>
      </c>
      <c r="F16" s="38">
        <v>15000000</v>
      </c>
      <c r="H16" t="s">
        <v>169</v>
      </c>
    </row>
    <row r="17" spans="2:8" ht="19.899999999999999" customHeight="1" x14ac:dyDescent="0.25">
      <c r="B17" s="11" t="s">
        <v>15</v>
      </c>
      <c r="C17" s="11" t="s">
        <v>16</v>
      </c>
      <c r="D17" s="44">
        <v>12238095</v>
      </c>
      <c r="E17" s="27">
        <v>13407887</v>
      </c>
      <c r="F17" s="38">
        <v>25000000</v>
      </c>
    </row>
    <row r="18" spans="2:8" ht="19.899999999999999" customHeight="1" x14ac:dyDescent="0.25">
      <c r="B18" s="13" t="s">
        <v>17</v>
      </c>
      <c r="C18" s="13" t="s">
        <v>18</v>
      </c>
      <c r="D18" s="44">
        <v>22280000</v>
      </c>
      <c r="E18" s="27">
        <v>20871194</v>
      </c>
      <c r="F18" s="38">
        <v>40000000</v>
      </c>
    </row>
    <row r="19" spans="2:8" ht="39.75" customHeight="1" x14ac:dyDescent="0.25">
      <c r="B19" s="11" t="s">
        <v>19</v>
      </c>
      <c r="C19" s="11" t="s">
        <v>103</v>
      </c>
      <c r="D19" s="45">
        <v>17747095</v>
      </c>
      <c r="E19" s="27">
        <v>23478884</v>
      </c>
      <c r="F19" s="38">
        <v>28000000</v>
      </c>
    </row>
    <row r="20" spans="2:8" ht="19.899999999999999" customHeight="1" x14ac:dyDescent="0.25">
      <c r="B20" s="11"/>
      <c r="C20" s="11" t="s">
        <v>20</v>
      </c>
      <c r="D20" s="25">
        <f>SUM(D14:D19)</f>
        <v>82405774</v>
      </c>
      <c r="E20" s="25">
        <f>SUM(E14:E19)</f>
        <v>94030727</v>
      </c>
      <c r="F20" s="56">
        <f>SUM(F14:F19)</f>
        <v>154000000</v>
      </c>
    </row>
    <row r="21" spans="2:8" ht="15" customHeight="1" x14ac:dyDescent="0.25">
      <c r="B21" s="12"/>
      <c r="C21" s="12"/>
      <c r="D21" s="30"/>
      <c r="E21" s="30"/>
      <c r="F21" s="57"/>
    </row>
    <row r="22" spans="2:8" ht="19.899999999999999" customHeight="1" x14ac:dyDescent="0.25">
      <c r="B22" s="11" t="s">
        <v>26</v>
      </c>
      <c r="C22" s="11" t="s">
        <v>87</v>
      </c>
      <c r="D22" s="25"/>
      <c r="E22" s="27"/>
      <c r="F22" s="38"/>
    </row>
    <row r="23" spans="2:8" ht="19.899999999999999" customHeight="1" x14ac:dyDescent="0.25">
      <c r="B23" s="11" t="s">
        <v>88</v>
      </c>
      <c r="C23" s="11" t="s">
        <v>167</v>
      </c>
      <c r="D23" s="27">
        <v>39092711</v>
      </c>
      <c r="E23" s="27">
        <v>21880795</v>
      </c>
      <c r="F23" s="38">
        <v>52000000</v>
      </c>
      <c r="H23" t="s">
        <v>168</v>
      </c>
    </row>
    <row r="24" spans="2:8" ht="27.6" customHeight="1" x14ac:dyDescent="0.25">
      <c r="B24" s="11" t="s">
        <v>89</v>
      </c>
      <c r="C24" s="11" t="s">
        <v>118</v>
      </c>
      <c r="D24" s="27">
        <v>15029984</v>
      </c>
      <c r="E24" s="27">
        <v>21041977</v>
      </c>
      <c r="F24" s="38">
        <v>25000000</v>
      </c>
    </row>
    <row r="25" spans="2:8" ht="19.899999999999999" customHeight="1" x14ac:dyDescent="0.25">
      <c r="B25" s="11"/>
      <c r="C25" s="8" t="s">
        <v>20</v>
      </c>
      <c r="D25" s="29">
        <f>SUM(D22:D24)</f>
        <v>54122695</v>
      </c>
      <c r="E25" s="29">
        <f>SUM(E22:E24)</f>
        <v>42922772</v>
      </c>
      <c r="F25" s="36">
        <f>SUM(F22:F24)</f>
        <v>77000000</v>
      </c>
    </row>
    <row r="26" spans="2:8" ht="15" customHeight="1" x14ac:dyDescent="0.25">
      <c r="B26" s="17"/>
      <c r="C26" s="17"/>
      <c r="D26" s="31"/>
      <c r="E26" s="31"/>
      <c r="F26" s="31"/>
    </row>
    <row r="27" spans="2:8" ht="19.899999999999999" customHeight="1" x14ac:dyDescent="0.25">
      <c r="B27" s="11">
        <v>1.3</v>
      </c>
      <c r="C27" s="11" t="s">
        <v>21</v>
      </c>
      <c r="D27" s="27">
        <v>0</v>
      </c>
      <c r="E27" s="38"/>
      <c r="F27" s="38"/>
    </row>
    <row r="28" spans="2:8" ht="19.899999999999999" customHeight="1" x14ac:dyDescent="0.25">
      <c r="B28" s="11" t="s">
        <v>22</v>
      </c>
      <c r="C28" s="11" t="s">
        <v>23</v>
      </c>
      <c r="D28" s="27">
        <v>0</v>
      </c>
      <c r="E28" s="38"/>
      <c r="F28" s="38"/>
    </row>
    <row r="29" spans="2:8" s="18" customFormat="1" ht="19.899999999999999" customHeight="1" x14ac:dyDescent="0.25">
      <c r="B29" s="8"/>
      <c r="C29" s="8" t="s">
        <v>20</v>
      </c>
      <c r="D29" s="25">
        <f>SUM(D27:D28)</f>
        <v>0</v>
      </c>
      <c r="E29" s="25">
        <f t="shared" ref="E29" si="0">SUM(E27:E28)</f>
        <v>0</v>
      </c>
      <c r="F29" s="56">
        <f t="shared" ref="F29" si="1">SUM(F27:F28)</f>
        <v>0</v>
      </c>
    </row>
    <row r="30" spans="2:8" s="21" customFormat="1" ht="19.899999999999999" customHeight="1" x14ac:dyDescent="0.25">
      <c r="B30" s="19"/>
      <c r="C30" s="20" t="s">
        <v>24</v>
      </c>
      <c r="D30" s="32">
        <f>D11+D20+D25+D29</f>
        <v>731136199</v>
      </c>
      <c r="E30" s="32">
        <f t="shared" ref="E30" si="2">E11+E20+E25+E29</f>
        <v>1036953499</v>
      </c>
      <c r="F30" s="32">
        <f>F11+F20+F25+F29</f>
        <v>1131000000</v>
      </c>
    </row>
    <row r="31" spans="2:8" ht="15.75" customHeight="1" x14ac:dyDescent="0.25">
      <c r="B31" s="5"/>
      <c r="C31" s="5"/>
      <c r="D31" s="33"/>
      <c r="E31" s="33"/>
      <c r="F31" s="46"/>
    </row>
    <row r="32" spans="2:8" ht="19.899999999999999" customHeight="1" x14ac:dyDescent="0.25">
      <c r="B32" s="11">
        <v>2</v>
      </c>
      <c r="C32" s="8" t="s">
        <v>25</v>
      </c>
      <c r="D32" s="25"/>
      <c r="E32" s="25"/>
      <c r="F32" s="56"/>
    </row>
    <row r="33" spans="2:9" ht="19.899999999999999" customHeight="1" x14ac:dyDescent="0.25">
      <c r="B33" s="11" t="s">
        <v>26</v>
      </c>
      <c r="C33" s="8" t="s">
        <v>27</v>
      </c>
      <c r="D33" s="34"/>
      <c r="E33" s="34"/>
      <c r="F33" s="58"/>
    </row>
    <row r="34" spans="2:9" ht="19.899999999999999" customHeight="1" x14ac:dyDescent="0.25">
      <c r="B34" s="11" t="s">
        <v>28</v>
      </c>
      <c r="C34" s="8" t="s">
        <v>29</v>
      </c>
      <c r="D34" s="25">
        <f>SUM(D35:D42)</f>
        <v>176645880</v>
      </c>
      <c r="E34" s="25">
        <f>SUM(E35:E42)</f>
        <v>188476747</v>
      </c>
      <c r="F34" s="56">
        <f>SUM(F35:F42)</f>
        <v>327280000</v>
      </c>
    </row>
    <row r="35" spans="2:9" ht="19.899999999999999" customHeight="1" x14ac:dyDescent="0.25">
      <c r="B35" s="11" t="s">
        <v>30</v>
      </c>
      <c r="C35" s="11" t="s">
        <v>31</v>
      </c>
      <c r="D35" s="27">
        <v>86055933</v>
      </c>
      <c r="E35" s="27">
        <v>110143076</v>
      </c>
      <c r="F35" s="38">
        <v>212760000</v>
      </c>
      <c r="H35" t="s">
        <v>189</v>
      </c>
    </row>
    <row r="36" spans="2:9" ht="19.899999999999999" customHeight="1" x14ac:dyDescent="0.25">
      <c r="B36" s="11" t="s">
        <v>32</v>
      </c>
      <c r="C36" s="11" t="s">
        <v>33</v>
      </c>
      <c r="D36" s="38">
        <v>11631552</v>
      </c>
      <c r="E36" s="27">
        <v>9796412</v>
      </c>
      <c r="F36" s="38">
        <f>ROUND(SUM(($F$35+$F$42)*G36),-3)</f>
        <v>20312000</v>
      </c>
      <c r="G36" s="48">
        <v>8.3299999999999999E-2</v>
      </c>
    </row>
    <row r="37" spans="2:9" ht="19.899999999999999" customHeight="1" x14ac:dyDescent="0.25">
      <c r="B37" s="11" t="s">
        <v>34</v>
      </c>
      <c r="C37" s="11" t="s">
        <v>35</v>
      </c>
      <c r="D37" s="38">
        <v>170122</v>
      </c>
      <c r="E37" s="27">
        <v>96289</v>
      </c>
      <c r="F37" s="38">
        <f>ROUND(SUM(($F$36+$F$42)*G37),-3)</f>
        <v>6168000</v>
      </c>
      <c r="G37" s="47">
        <v>0.12</v>
      </c>
      <c r="I37" s="50"/>
    </row>
    <row r="38" spans="2:9" ht="19.899999999999999" customHeight="1" x14ac:dyDescent="0.25">
      <c r="B38" s="11" t="s">
        <v>36</v>
      </c>
      <c r="C38" s="11" t="s">
        <v>37</v>
      </c>
      <c r="D38" s="38">
        <v>13121955</v>
      </c>
      <c r="E38" s="27">
        <v>9421625</v>
      </c>
      <c r="F38" s="38">
        <f>ROUND(SUM(($F$35+$F$42)*G38),-3)</f>
        <v>20312000</v>
      </c>
      <c r="G38" s="48">
        <v>8.3299999999999999E-2</v>
      </c>
    </row>
    <row r="39" spans="2:9" ht="19.899999999999999" customHeight="1" x14ac:dyDescent="0.25">
      <c r="B39" s="11" t="s">
        <v>38</v>
      </c>
      <c r="C39" s="11" t="s">
        <v>39</v>
      </c>
      <c r="D39" s="38">
        <v>9340648</v>
      </c>
      <c r="E39" s="27">
        <v>5334928</v>
      </c>
      <c r="F39" s="38">
        <f>ROUND(SUM(($F$35+$F$42)*G39),-3)</f>
        <v>10144000</v>
      </c>
      <c r="G39" s="48">
        <v>4.1599999999999998E-2</v>
      </c>
    </row>
    <row r="40" spans="2:9" ht="19.899999999999999" customHeight="1" x14ac:dyDescent="0.25">
      <c r="B40" s="11" t="s">
        <v>40</v>
      </c>
      <c r="C40" s="11" t="s">
        <v>119</v>
      </c>
      <c r="D40" s="35">
        <v>16546000</v>
      </c>
      <c r="E40" s="27">
        <v>23751403</v>
      </c>
      <c r="F40" s="38">
        <v>15000000</v>
      </c>
      <c r="G40" s="47"/>
      <c r="H40" t="s">
        <v>170</v>
      </c>
    </row>
    <row r="41" spans="2:9" ht="19.899999999999999" customHeight="1" x14ac:dyDescent="0.25">
      <c r="B41" s="11" t="s">
        <v>41</v>
      </c>
      <c r="C41" s="11" t="s">
        <v>42</v>
      </c>
      <c r="D41" s="27">
        <v>9099699</v>
      </c>
      <c r="E41" s="27">
        <v>9271912</v>
      </c>
      <c r="F41" s="38">
        <v>11500000</v>
      </c>
    </row>
    <row r="42" spans="2:9" ht="19.899999999999999" customHeight="1" x14ac:dyDescent="0.25">
      <c r="B42" s="11" t="s">
        <v>43</v>
      </c>
      <c r="C42" s="11" t="s">
        <v>44</v>
      </c>
      <c r="D42" s="38">
        <v>30679971</v>
      </c>
      <c r="E42" s="27">
        <v>20661102</v>
      </c>
      <c r="F42" s="38">
        <v>31084000</v>
      </c>
    </row>
    <row r="43" spans="2:9" ht="19.899999999999999" customHeight="1" x14ac:dyDescent="0.25">
      <c r="B43" s="11"/>
      <c r="C43" s="8" t="s">
        <v>45</v>
      </c>
      <c r="D43" s="29">
        <f>SUM(D35:D42)</f>
        <v>176645880</v>
      </c>
      <c r="E43" s="36">
        <f>SUM(E35:E42)</f>
        <v>188476747</v>
      </c>
      <c r="F43" s="36">
        <f>SUM(F35:F42)</f>
        <v>327280000</v>
      </c>
    </row>
    <row r="44" spans="2:9" ht="15.75" customHeight="1" x14ac:dyDescent="0.25">
      <c r="B44" s="5"/>
      <c r="C44" s="5"/>
      <c r="D44" s="33"/>
      <c r="E44" s="33"/>
      <c r="F44" s="46"/>
    </row>
    <row r="45" spans="2:9" ht="19.899999999999999" customHeight="1" x14ac:dyDescent="0.25">
      <c r="B45" s="8" t="s">
        <v>46</v>
      </c>
      <c r="C45" s="8" t="s">
        <v>47</v>
      </c>
      <c r="D45" s="29">
        <f>SUM(D46:D55)</f>
        <v>64271300</v>
      </c>
      <c r="E45" s="29">
        <f>SUM(E46:E55)</f>
        <v>91521196</v>
      </c>
      <c r="F45" s="36">
        <f>SUM(F46:F55)</f>
        <v>98565000</v>
      </c>
    </row>
    <row r="46" spans="2:9" ht="19.899999999999999" customHeight="1" x14ac:dyDescent="0.25">
      <c r="B46" s="11" t="s">
        <v>48</v>
      </c>
      <c r="C46" s="11" t="s">
        <v>49</v>
      </c>
      <c r="D46" s="27">
        <v>10476578</v>
      </c>
      <c r="E46" s="27">
        <v>9973139</v>
      </c>
      <c r="F46" s="38">
        <f>ROUND(SUM(($F$35+$F$42)*G46),-3)</f>
        <v>20727000</v>
      </c>
      <c r="G46" s="48">
        <v>8.5000000000000006E-2</v>
      </c>
    </row>
    <row r="47" spans="2:9" ht="19.899999999999999" customHeight="1" x14ac:dyDescent="0.25">
      <c r="B47" s="11" t="s">
        <v>50</v>
      </c>
      <c r="C47" s="11" t="s">
        <v>51</v>
      </c>
      <c r="D47" s="27">
        <v>25996865</v>
      </c>
      <c r="E47" s="27">
        <v>23711247</v>
      </c>
      <c r="F47" s="38">
        <f t="shared" ref="F47:F51" si="3">ROUND(SUM(($F$35+$F$42)*G47),-3)</f>
        <v>29261000</v>
      </c>
      <c r="G47" s="47">
        <v>0.12</v>
      </c>
    </row>
    <row r="48" spans="2:9" ht="19.899999999999999" customHeight="1" x14ac:dyDescent="0.25">
      <c r="B48" s="11" t="s">
        <v>52</v>
      </c>
      <c r="C48" s="11" t="s">
        <v>53</v>
      </c>
      <c r="D48" s="35">
        <v>8034800</v>
      </c>
      <c r="E48" s="27">
        <v>8039216</v>
      </c>
      <c r="F48" s="38">
        <f t="shared" si="3"/>
        <v>14631000</v>
      </c>
      <c r="G48" s="47">
        <v>0.06</v>
      </c>
    </row>
    <row r="49" spans="2:8" ht="19.899999999999999" customHeight="1" x14ac:dyDescent="0.25">
      <c r="B49" s="11" t="s">
        <v>54</v>
      </c>
      <c r="C49" s="11" t="s">
        <v>55</v>
      </c>
      <c r="D49" s="35">
        <v>4848600</v>
      </c>
      <c r="E49" s="27">
        <v>4636800</v>
      </c>
      <c r="F49" s="38">
        <f t="shared" si="3"/>
        <v>9754000</v>
      </c>
      <c r="G49" s="47">
        <v>0.04</v>
      </c>
    </row>
    <row r="50" spans="2:8" ht="19.899999999999999" customHeight="1" x14ac:dyDescent="0.25">
      <c r="B50" s="11" t="s">
        <v>56</v>
      </c>
      <c r="C50" s="11" t="s">
        <v>57</v>
      </c>
      <c r="D50" s="35">
        <v>3638300</v>
      </c>
      <c r="E50" s="27">
        <v>3468919</v>
      </c>
      <c r="F50" s="38">
        <f t="shared" si="3"/>
        <v>7315000</v>
      </c>
      <c r="G50" s="47">
        <v>0.03</v>
      </c>
    </row>
    <row r="51" spans="2:8" ht="19.899999999999999" customHeight="1" x14ac:dyDescent="0.25">
      <c r="B51" s="11" t="s">
        <v>58</v>
      </c>
      <c r="C51" s="11" t="s">
        <v>59</v>
      </c>
      <c r="D51" s="35">
        <v>2427100</v>
      </c>
      <c r="E51" s="27">
        <v>2314897</v>
      </c>
      <c r="F51" s="38">
        <f t="shared" si="3"/>
        <v>4877000</v>
      </c>
      <c r="G51" s="47">
        <v>0.02</v>
      </c>
    </row>
    <row r="52" spans="2:8" ht="19.899999999999999" customHeight="1" x14ac:dyDescent="0.25">
      <c r="B52" s="11" t="s">
        <v>60</v>
      </c>
      <c r="C52" s="11" t="s">
        <v>128</v>
      </c>
      <c r="D52" s="27">
        <v>4000000</v>
      </c>
      <c r="E52" s="27">
        <v>26782006</v>
      </c>
      <c r="F52" s="38">
        <v>2000000</v>
      </c>
      <c r="H52" t="s">
        <v>171</v>
      </c>
    </row>
    <row r="53" spans="2:8" ht="19.899999999999999" customHeight="1" x14ac:dyDescent="0.25">
      <c r="B53" s="11" t="s">
        <v>61</v>
      </c>
      <c r="C53" s="11" t="s">
        <v>62</v>
      </c>
      <c r="D53" s="27">
        <v>2828116</v>
      </c>
      <c r="E53" s="27">
        <v>1120001</v>
      </c>
      <c r="F53" s="38">
        <v>2000000</v>
      </c>
    </row>
    <row r="54" spans="2:8" ht="19.899999999999999" customHeight="1" x14ac:dyDescent="0.25">
      <c r="B54" s="11" t="s">
        <v>63</v>
      </c>
      <c r="C54" s="14" t="s">
        <v>106</v>
      </c>
      <c r="D54" s="38">
        <v>0</v>
      </c>
      <c r="E54" s="27">
        <v>10508400</v>
      </c>
      <c r="F54" s="38">
        <v>5000000</v>
      </c>
    </row>
    <row r="55" spans="2:8" ht="19.899999999999999" customHeight="1" x14ac:dyDescent="0.25">
      <c r="B55" s="11" t="s">
        <v>180</v>
      </c>
      <c r="C55" s="11" t="s">
        <v>64</v>
      </c>
      <c r="D55" s="27">
        <v>2020941</v>
      </c>
      <c r="E55" s="27">
        <v>966571</v>
      </c>
      <c r="F55" s="38">
        <v>3000000</v>
      </c>
    </row>
    <row r="56" spans="2:8" ht="19.899999999999999" customHeight="1" x14ac:dyDescent="0.25">
      <c r="B56" s="11"/>
      <c r="C56" s="8" t="s">
        <v>45</v>
      </c>
      <c r="D56" s="29">
        <f>SUM(D46:D55)</f>
        <v>64271300</v>
      </c>
      <c r="E56" s="29">
        <f>SUM(E46:E55)</f>
        <v>91521196</v>
      </c>
      <c r="F56" s="36">
        <f>SUM(F46:F55)</f>
        <v>98565000</v>
      </c>
    </row>
    <row r="57" spans="2:8" ht="12.75" customHeight="1" x14ac:dyDescent="0.25">
      <c r="B57" s="12"/>
      <c r="C57" s="7"/>
      <c r="D57" s="37"/>
      <c r="E57" s="37"/>
      <c r="F57" s="31"/>
    </row>
    <row r="58" spans="2:8" ht="19.899999999999999" customHeight="1" x14ac:dyDescent="0.25">
      <c r="B58" s="8" t="s">
        <v>65</v>
      </c>
      <c r="C58" s="8" t="s">
        <v>66</v>
      </c>
      <c r="D58" s="29">
        <f>SUM(D59:D93)</f>
        <v>358391933</v>
      </c>
      <c r="E58" s="29">
        <f>SUM(E59:E93)</f>
        <v>524856879</v>
      </c>
      <c r="F58" s="36">
        <f>SUM(F59:F95)</f>
        <v>624037000</v>
      </c>
    </row>
    <row r="59" spans="2:8" ht="19.899999999999999" customHeight="1" x14ac:dyDescent="0.25">
      <c r="B59" s="6" t="s">
        <v>129</v>
      </c>
      <c r="C59" s="6" t="s">
        <v>67</v>
      </c>
      <c r="D59" s="34">
        <v>36625707</v>
      </c>
      <c r="E59" s="27">
        <v>21883521</v>
      </c>
      <c r="F59" s="38">
        <v>48500000</v>
      </c>
    </row>
    <row r="60" spans="2:8" ht="19.899999999999999" customHeight="1" x14ac:dyDescent="0.25">
      <c r="B60" s="6" t="s">
        <v>131</v>
      </c>
      <c r="C60" s="14" t="s">
        <v>116</v>
      </c>
      <c r="D60" s="38">
        <v>17523270</v>
      </c>
      <c r="E60" s="27">
        <v>29568609</v>
      </c>
      <c r="F60" s="38">
        <v>20000000</v>
      </c>
    </row>
    <row r="61" spans="2:8" ht="19.899999999999999" customHeight="1" x14ac:dyDescent="0.25">
      <c r="B61" s="6" t="s">
        <v>130</v>
      </c>
      <c r="C61" s="14" t="s">
        <v>68</v>
      </c>
      <c r="D61" s="38">
        <v>3018008</v>
      </c>
      <c r="E61" s="27">
        <v>2778035</v>
      </c>
      <c r="F61" s="38">
        <v>5000000</v>
      </c>
    </row>
    <row r="62" spans="2:8" ht="19.899999999999999" customHeight="1" x14ac:dyDescent="0.25">
      <c r="B62" s="6" t="s">
        <v>132</v>
      </c>
      <c r="C62" s="14" t="s">
        <v>69</v>
      </c>
      <c r="D62" s="38">
        <v>318150</v>
      </c>
      <c r="E62" s="27">
        <v>1063188</v>
      </c>
      <c r="F62" s="38">
        <v>500000</v>
      </c>
    </row>
    <row r="63" spans="2:8" ht="19.899999999999999" customHeight="1" x14ac:dyDescent="0.25">
      <c r="B63" s="6" t="s">
        <v>133</v>
      </c>
      <c r="C63" s="14" t="s">
        <v>70</v>
      </c>
      <c r="D63" s="38">
        <v>14476963</v>
      </c>
      <c r="E63" s="27">
        <v>20451362</v>
      </c>
      <c r="F63" s="38">
        <v>24000000</v>
      </c>
      <c r="H63" t="s">
        <v>172</v>
      </c>
    </row>
    <row r="64" spans="2:8" ht="19.899999999999999" customHeight="1" x14ac:dyDescent="0.25">
      <c r="B64" s="6" t="s">
        <v>134</v>
      </c>
      <c r="C64" s="14" t="s">
        <v>71</v>
      </c>
      <c r="D64" s="38">
        <v>324010</v>
      </c>
      <c r="E64" s="27">
        <v>1130774</v>
      </c>
      <c r="F64" s="38">
        <v>500000</v>
      </c>
    </row>
    <row r="65" spans="2:8" ht="27" customHeight="1" x14ac:dyDescent="0.25">
      <c r="B65" s="6" t="s">
        <v>135</v>
      </c>
      <c r="C65" s="14" t="s">
        <v>166</v>
      </c>
      <c r="D65" s="38">
        <v>7760614</v>
      </c>
      <c r="E65" s="27">
        <v>12927361</v>
      </c>
      <c r="F65" s="38">
        <v>15000000</v>
      </c>
    </row>
    <row r="66" spans="2:8" ht="25.5" customHeight="1" x14ac:dyDescent="0.25">
      <c r="B66" s="6" t="s">
        <v>136</v>
      </c>
      <c r="C66" s="14" t="s">
        <v>72</v>
      </c>
      <c r="D66" s="38">
        <v>41124687</v>
      </c>
      <c r="E66" s="38">
        <v>52112149</v>
      </c>
      <c r="F66" s="38">
        <v>55000000</v>
      </c>
    </row>
    <row r="67" spans="2:8" ht="19.899999999999999" customHeight="1" x14ac:dyDescent="0.25">
      <c r="B67" s="6" t="s">
        <v>137</v>
      </c>
      <c r="C67" s="14" t="s">
        <v>73</v>
      </c>
      <c r="D67" s="38">
        <v>2390814</v>
      </c>
      <c r="E67" s="27">
        <v>1193938</v>
      </c>
      <c r="F67" s="38">
        <v>3200000</v>
      </c>
    </row>
    <row r="68" spans="2:8" ht="19.899999999999999" customHeight="1" x14ac:dyDescent="0.25">
      <c r="B68" s="6" t="s">
        <v>138</v>
      </c>
      <c r="C68" s="14" t="s">
        <v>82</v>
      </c>
      <c r="D68" s="38">
        <v>3696060</v>
      </c>
      <c r="E68" s="27">
        <v>5396832</v>
      </c>
      <c r="F68" s="38">
        <v>4300000</v>
      </c>
    </row>
    <row r="69" spans="2:8" ht="19.899999999999999" customHeight="1" x14ac:dyDescent="0.25">
      <c r="B69" s="6" t="s">
        <v>139</v>
      </c>
      <c r="C69" s="14" t="s">
        <v>83</v>
      </c>
      <c r="D69" s="38">
        <v>2727342</v>
      </c>
      <c r="E69" s="27">
        <v>3479238</v>
      </c>
      <c r="F69" s="38">
        <v>2000000</v>
      </c>
    </row>
    <row r="70" spans="2:8" ht="18" customHeight="1" x14ac:dyDescent="0.25">
      <c r="B70" s="6" t="s">
        <v>140</v>
      </c>
      <c r="C70" s="14" t="s">
        <v>105</v>
      </c>
      <c r="D70" s="38">
        <v>3384566</v>
      </c>
      <c r="E70" s="27">
        <v>3982117</v>
      </c>
      <c r="F70" s="38">
        <v>2000000</v>
      </c>
    </row>
    <row r="71" spans="2:8" ht="24" customHeight="1" x14ac:dyDescent="0.25">
      <c r="B71" s="6" t="s">
        <v>141</v>
      </c>
      <c r="C71" s="14" t="s">
        <v>74</v>
      </c>
      <c r="D71" s="38">
        <v>14243073</v>
      </c>
      <c r="E71" s="27">
        <v>22020541</v>
      </c>
      <c r="F71" s="38">
        <v>30000000</v>
      </c>
      <c r="H71" t="s">
        <v>173</v>
      </c>
    </row>
    <row r="72" spans="2:8" ht="27" customHeight="1" x14ac:dyDescent="0.25">
      <c r="B72" s="6" t="s">
        <v>142</v>
      </c>
      <c r="C72" s="14" t="s">
        <v>115</v>
      </c>
      <c r="D72" s="38">
        <v>0</v>
      </c>
      <c r="E72" s="27">
        <v>21000000</v>
      </c>
      <c r="F72" s="38">
        <v>4000000</v>
      </c>
    </row>
    <row r="73" spans="2:8" ht="18" customHeight="1" x14ac:dyDescent="0.25">
      <c r="B73" s="6" t="s">
        <v>143</v>
      </c>
      <c r="C73" s="14" t="s">
        <v>75</v>
      </c>
      <c r="D73" s="38">
        <v>89771</v>
      </c>
      <c r="E73" s="27">
        <v>210000</v>
      </c>
      <c r="F73" s="38">
        <v>210000</v>
      </c>
    </row>
    <row r="74" spans="2:8" ht="40.5" customHeight="1" x14ac:dyDescent="0.25">
      <c r="B74" s="6" t="s">
        <v>144</v>
      </c>
      <c r="C74" s="14" t="s">
        <v>108</v>
      </c>
      <c r="D74" s="38">
        <v>61642034</v>
      </c>
      <c r="E74" s="27">
        <v>27999997</v>
      </c>
      <c r="F74" s="38">
        <v>148000000</v>
      </c>
      <c r="H74" t="s">
        <v>174</v>
      </c>
    </row>
    <row r="75" spans="2:8" ht="19.899999999999999" customHeight="1" x14ac:dyDescent="0.25">
      <c r="B75" s="6" t="s">
        <v>145</v>
      </c>
      <c r="C75" s="14" t="s">
        <v>120</v>
      </c>
      <c r="D75" s="38">
        <v>3447600</v>
      </c>
      <c r="E75" s="27">
        <v>2727346</v>
      </c>
      <c r="F75" s="38">
        <v>4000000</v>
      </c>
    </row>
    <row r="76" spans="2:8" ht="17.25" customHeight="1" x14ac:dyDescent="0.25">
      <c r="B76" s="6" t="s">
        <v>146</v>
      </c>
      <c r="C76" s="14" t="s">
        <v>117</v>
      </c>
      <c r="D76" s="38">
        <v>9622000</v>
      </c>
      <c r="E76" s="38">
        <v>16474273</v>
      </c>
      <c r="F76" s="38">
        <v>20000000</v>
      </c>
    </row>
    <row r="77" spans="2:8" ht="28.5" customHeight="1" x14ac:dyDescent="0.25">
      <c r="B77" s="6" t="s">
        <v>147</v>
      </c>
      <c r="C77" s="14" t="s">
        <v>76</v>
      </c>
      <c r="D77" s="38">
        <v>464100</v>
      </c>
      <c r="E77" s="27">
        <v>1399999</v>
      </c>
      <c r="F77" s="38">
        <v>800000</v>
      </c>
      <c r="H77" t="s">
        <v>175</v>
      </c>
    </row>
    <row r="78" spans="2:8" ht="15.75" customHeight="1" x14ac:dyDescent="0.25">
      <c r="B78" s="6" t="s">
        <v>148</v>
      </c>
      <c r="C78" s="14" t="s">
        <v>77</v>
      </c>
      <c r="D78" s="38">
        <v>7109749</v>
      </c>
      <c r="E78" s="27">
        <v>7159055</v>
      </c>
      <c r="F78" s="38">
        <v>5000000</v>
      </c>
    </row>
    <row r="79" spans="2:8" ht="19.899999999999999" customHeight="1" x14ac:dyDescent="0.25">
      <c r="B79" s="6" t="s">
        <v>149</v>
      </c>
      <c r="C79" s="14" t="s">
        <v>78</v>
      </c>
      <c r="D79" s="38">
        <v>38489712</v>
      </c>
      <c r="E79" s="27">
        <v>3470695</v>
      </c>
      <c r="F79" s="38">
        <v>3000000</v>
      </c>
    </row>
    <row r="80" spans="2:8" ht="27" customHeight="1" x14ac:dyDescent="0.25">
      <c r="B80" s="6" t="s">
        <v>150</v>
      </c>
      <c r="C80" s="15" t="s">
        <v>79</v>
      </c>
      <c r="D80" s="38">
        <v>740034</v>
      </c>
      <c r="E80" s="27">
        <v>4900000</v>
      </c>
      <c r="F80" s="38">
        <v>2000000</v>
      </c>
    </row>
    <row r="81" spans="2:9" ht="15.75" customHeight="1" x14ac:dyDescent="0.25">
      <c r="B81" s="6" t="s">
        <v>151</v>
      </c>
      <c r="C81" s="14" t="s">
        <v>107</v>
      </c>
      <c r="D81" s="38">
        <v>500000</v>
      </c>
      <c r="E81" s="27">
        <v>5450508</v>
      </c>
      <c r="F81" s="38">
        <v>14250000</v>
      </c>
    </row>
    <row r="82" spans="2:9" ht="26.25" customHeight="1" x14ac:dyDescent="0.25">
      <c r="B82" s="6" t="s">
        <v>152</v>
      </c>
      <c r="C82" s="14" t="s">
        <v>85</v>
      </c>
      <c r="D82" s="38">
        <v>12386471</v>
      </c>
      <c r="E82" s="27">
        <v>54376006</v>
      </c>
      <c r="F82" s="38">
        <v>10250000</v>
      </c>
    </row>
    <row r="83" spans="2:9" ht="19.899999999999999" customHeight="1" x14ac:dyDescent="0.25">
      <c r="B83" s="6" t="s">
        <v>153</v>
      </c>
      <c r="C83" s="14" t="s">
        <v>86</v>
      </c>
      <c r="D83" s="46"/>
      <c r="E83" s="38">
        <v>46461177</v>
      </c>
      <c r="F83" s="38">
        <v>15000000</v>
      </c>
    </row>
    <row r="84" spans="2:9" ht="22.5" customHeight="1" x14ac:dyDescent="0.25">
      <c r="B84" s="6" t="s">
        <v>154</v>
      </c>
      <c r="C84" s="14" t="s">
        <v>80</v>
      </c>
      <c r="D84" s="38">
        <v>14820360</v>
      </c>
      <c r="E84" s="27">
        <v>2380001</v>
      </c>
      <c r="F84" s="38">
        <v>20000000</v>
      </c>
    </row>
    <row r="85" spans="2:9" ht="22.5" customHeight="1" x14ac:dyDescent="0.25">
      <c r="B85" s="6" t="s">
        <v>155</v>
      </c>
      <c r="C85" s="14" t="s">
        <v>125</v>
      </c>
      <c r="D85" s="38">
        <v>38520383</v>
      </c>
      <c r="E85" s="27">
        <v>55999994</v>
      </c>
      <c r="F85" s="38">
        <v>0</v>
      </c>
    </row>
    <row r="86" spans="2:9" ht="23.25" customHeight="1" x14ac:dyDescent="0.25">
      <c r="B86" s="6" t="s">
        <v>156</v>
      </c>
      <c r="C86" s="13" t="s">
        <v>121</v>
      </c>
      <c r="D86" s="38"/>
      <c r="E86" s="27"/>
      <c r="F86" s="38">
        <v>16000000</v>
      </c>
    </row>
    <row r="87" spans="2:9" ht="27.75" customHeight="1" x14ac:dyDescent="0.25">
      <c r="B87" s="6" t="s">
        <v>157</v>
      </c>
      <c r="C87" s="13" t="s">
        <v>122</v>
      </c>
      <c r="D87" s="38"/>
      <c r="E87" s="27"/>
      <c r="F87" s="38">
        <v>0</v>
      </c>
      <c r="H87" t="s">
        <v>176</v>
      </c>
    </row>
    <row r="88" spans="2:9" ht="19.899999999999999" customHeight="1" x14ac:dyDescent="0.25">
      <c r="B88" s="6" t="s">
        <v>158</v>
      </c>
      <c r="C88" s="13" t="s">
        <v>81</v>
      </c>
      <c r="D88" s="38">
        <v>1406800</v>
      </c>
      <c r="E88" s="27">
        <v>1418344</v>
      </c>
      <c r="F88" s="38">
        <v>12000000</v>
      </c>
    </row>
    <row r="89" spans="2:9" ht="19.899999999999999" customHeight="1" x14ac:dyDescent="0.25">
      <c r="B89" s="6" t="s">
        <v>159</v>
      </c>
      <c r="C89" s="14" t="s">
        <v>84</v>
      </c>
      <c r="D89" s="38">
        <v>1805000</v>
      </c>
      <c r="E89" s="27">
        <v>2327422</v>
      </c>
      <c r="F89" s="38">
        <v>3000000</v>
      </c>
      <c r="H89" t="s">
        <v>177</v>
      </c>
    </row>
    <row r="90" spans="2:9" ht="23.25" customHeight="1" x14ac:dyDescent="0.25">
      <c r="B90" s="6" t="s">
        <v>160</v>
      </c>
      <c r="C90" s="14" t="s">
        <v>126</v>
      </c>
      <c r="D90" s="38">
        <v>16965290</v>
      </c>
      <c r="E90" s="27">
        <v>23751403</v>
      </c>
      <c r="F90" s="38">
        <v>20000000</v>
      </c>
    </row>
    <row r="91" spans="2:9" ht="19.899999999999999" customHeight="1" x14ac:dyDescent="0.25">
      <c r="B91" s="6" t="s">
        <v>161</v>
      </c>
      <c r="C91" s="14" t="s">
        <v>178</v>
      </c>
      <c r="D91" s="38">
        <v>0</v>
      </c>
      <c r="E91" s="38">
        <v>63763000</v>
      </c>
      <c r="F91" s="38">
        <v>0</v>
      </c>
    </row>
    <row r="92" spans="2:9" ht="19.899999999999999" customHeight="1" x14ac:dyDescent="0.25">
      <c r="B92" s="6" t="s">
        <v>162</v>
      </c>
      <c r="C92" s="14" t="s">
        <v>123</v>
      </c>
      <c r="D92" s="38"/>
      <c r="E92" s="38"/>
      <c r="F92" s="38">
        <v>80000000</v>
      </c>
      <c r="I92" s="49"/>
    </row>
    <row r="93" spans="2:9" ht="19.899999999999999" customHeight="1" x14ac:dyDescent="0.25">
      <c r="B93" s="6" t="s">
        <v>163</v>
      </c>
      <c r="C93" s="14" t="s">
        <v>109</v>
      </c>
      <c r="D93" s="38">
        <v>2769365</v>
      </c>
      <c r="E93" s="27">
        <v>5599994</v>
      </c>
      <c r="F93" s="38">
        <v>3000000</v>
      </c>
    </row>
    <row r="94" spans="2:9" ht="19.899999999999999" customHeight="1" x14ac:dyDescent="0.25">
      <c r="B94" s="6" t="s">
        <v>164</v>
      </c>
      <c r="C94" s="14" t="s">
        <v>124</v>
      </c>
      <c r="D94" s="38"/>
      <c r="E94" s="27"/>
      <c r="F94" s="38">
        <v>12000000</v>
      </c>
    </row>
    <row r="95" spans="2:9" ht="19.899999999999999" customHeight="1" x14ac:dyDescent="0.25">
      <c r="B95" s="6" t="s">
        <v>165</v>
      </c>
      <c r="C95" s="14" t="s">
        <v>127</v>
      </c>
      <c r="D95" s="38"/>
      <c r="E95" s="27"/>
      <c r="F95" s="38">
        <v>21527000</v>
      </c>
    </row>
    <row r="96" spans="2:9" ht="19.899999999999999" customHeight="1" x14ac:dyDescent="0.25">
      <c r="B96" s="16"/>
      <c r="C96" s="16" t="s">
        <v>45</v>
      </c>
      <c r="D96" s="36">
        <f>SUM(D59:D93)</f>
        <v>358391933</v>
      </c>
      <c r="E96" s="36">
        <f>SUM(E59:E93)</f>
        <v>524856879</v>
      </c>
      <c r="F96" s="36">
        <f>SUM(F59:F95)</f>
        <v>624037000</v>
      </c>
    </row>
    <row r="97" spans="2:8" ht="12.75" customHeight="1" x14ac:dyDescent="0.25">
      <c r="B97" s="17"/>
      <c r="C97" s="17"/>
      <c r="D97" s="31"/>
      <c r="E97" s="31"/>
      <c r="F97" s="31"/>
    </row>
    <row r="98" spans="2:8" ht="19.899999999999999" customHeight="1" x14ac:dyDescent="0.25">
      <c r="B98" s="8">
        <v>4</v>
      </c>
      <c r="C98" s="8" t="s">
        <v>90</v>
      </c>
      <c r="D98" s="29">
        <f>SUM(D99:D101)</f>
        <v>5715924</v>
      </c>
      <c r="E98" s="29">
        <f>SUM(E99:E101)</f>
        <v>794077</v>
      </c>
      <c r="F98" s="36">
        <f>SUM(F99:F101)</f>
        <v>10150000</v>
      </c>
    </row>
    <row r="99" spans="2:8" ht="19.899999999999999" customHeight="1" x14ac:dyDescent="0.25">
      <c r="B99" s="14" t="s">
        <v>91</v>
      </c>
      <c r="C99" s="14" t="s">
        <v>92</v>
      </c>
      <c r="D99" s="38">
        <v>76612</v>
      </c>
      <c r="E99" s="27">
        <v>0</v>
      </c>
      <c r="F99" s="38">
        <v>150000</v>
      </c>
    </row>
    <row r="100" spans="2:8" ht="19.899999999999999" customHeight="1" x14ac:dyDescent="0.25">
      <c r="B100" s="14" t="s">
        <v>93</v>
      </c>
      <c r="C100" s="14" t="s">
        <v>94</v>
      </c>
      <c r="D100" s="38">
        <v>5639312</v>
      </c>
      <c r="E100" s="27">
        <v>794077</v>
      </c>
      <c r="F100" s="38">
        <v>10000000</v>
      </c>
    </row>
    <row r="101" spans="2:8" ht="19.899999999999999" customHeight="1" x14ac:dyDescent="0.25">
      <c r="B101" s="11"/>
      <c r="C101" s="11" t="s">
        <v>95</v>
      </c>
      <c r="D101" s="38"/>
      <c r="E101" s="27">
        <f>ROUND(SUM(D101*$F$6),0)+D101</f>
        <v>0</v>
      </c>
      <c r="F101" s="38">
        <f>ROUND(SUM(E101*$F$6),0)+E101</f>
        <v>0</v>
      </c>
    </row>
    <row r="102" spans="2:8" ht="19.899999999999999" customHeight="1" x14ac:dyDescent="0.25">
      <c r="B102" s="11"/>
      <c r="C102" s="8" t="s">
        <v>96</v>
      </c>
      <c r="D102" s="29">
        <f>SUM(D99:D101)</f>
        <v>5715924</v>
      </c>
      <c r="E102" s="29">
        <f>SUM(E99:E101)</f>
        <v>794077</v>
      </c>
      <c r="F102" s="36">
        <f>SUM(F99:F101)</f>
        <v>10150000</v>
      </c>
    </row>
    <row r="103" spans="2:8" ht="14.25" customHeight="1" x14ac:dyDescent="0.25">
      <c r="B103" s="5"/>
      <c r="C103" s="5"/>
      <c r="D103" s="40"/>
      <c r="E103" s="33"/>
      <c r="F103" s="46"/>
    </row>
    <row r="104" spans="2:8" ht="19.899999999999999" customHeight="1" x14ac:dyDescent="0.25">
      <c r="B104" s="8">
        <v>5</v>
      </c>
      <c r="C104" s="8" t="s">
        <v>97</v>
      </c>
      <c r="D104" s="29">
        <f>SUM(D105:D106)</f>
        <v>25748958</v>
      </c>
      <c r="E104" s="29">
        <f>SUM(E105:E106)</f>
        <v>502765549</v>
      </c>
      <c r="F104" s="36">
        <f>SUM(F105:F106)</f>
        <v>12000000</v>
      </c>
    </row>
    <row r="105" spans="2:8" ht="19.899999999999999" customHeight="1" x14ac:dyDescent="0.25">
      <c r="B105" s="11" t="s">
        <v>98</v>
      </c>
      <c r="C105" s="11" t="s">
        <v>99</v>
      </c>
      <c r="D105" s="38">
        <v>1975394</v>
      </c>
      <c r="E105" s="27">
        <v>2765549</v>
      </c>
      <c r="F105" s="38">
        <v>0</v>
      </c>
    </row>
    <row r="106" spans="2:8" ht="25.9" customHeight="1" x14ac:dyDescent="0.25">
      <c r="B106" s="11" t="s">
        <v>100</v>
      </c>
      <c r="C106" s="11" t="s">
        <v>111</v>
      </c>
      <c r="D106" s="38">
        <v>23773564</v>
      </c>
      <c r="E106" s="38">
        <v>500000000</v>
      </c>
      <c r="F106" s="38">
        <v>12000000</v>
      </c>
      <c r="H106" t="s">
        <v>179</v>
      </c>
    </row>
    <row r="107" spans="2:8" ht="19.899999999999999" customHeight="1" x14ac:dyDescent="0.25">
      <c r="B107" s="11"/>
      <c r="C107" s="8" t="s">
        <v>45</v>
      </c>
      <c r="D107" s="29">
        <f>SUM(D105:D106)</f>
        <v>25748958</v>
      </c>
      <c r="E107" s="29">
        <f>SUM(E105:E106)</f>
        <v>502765549</v>
      </c>
      <c r="F107" s="36">
        <f>SUM(F105:F106)</f>
        <v>12000000</v>
      </c>
    </row>
    <row r="108" spans="2:8" ht="19.899999999999999" customHeight="1" x14ac:dyDescent="0.25">
      <c r="B108" s="11"/>
      <c r="C108" s="8" t="s">
        <v>101</v>
      </c>
      <c r="D108" s="25">
        <f>SUM(D43+D56+D96+D102+D107)</f>
        <v>630773995</v>
      </c>
      <c r="E108" s="25">
        <f>SUM(E43+E56+E96+E102+E107)</f>
        <v>1308414448</v>
      </c>
      <c r="F108" s="56">
        <f>SUM(F43+F56+F96+F102+F107)</f>
        <v>1072032000</v>
      </c>
    </row>
    <row r="109" spans="2:8" ht="19.899999999999999" customHeight="1" x14ac:dyDescent="0.25">
      <c r="B109" s="12"/>
      <c r="C109" s="7"/>
      <c r="D109" s="30"/>
      <c r="E109" s="30"/>
      <c r="F109" s="57"/>
    </row>
    <row r="110" spans="2:8" ht="19.899999999999999" customHeight="1" x14ac:dyDescent="0.25">
      <c r="B110" s="12"/>
      <c r="C110" s="7" t="s">
        <v>110</v>
      </c>
      <c r="D110" s="30">
        <f>D30-D108</f>
        <v>100362204</v>
      </c>
      <c r="E110" s="30">
        <f>E30-E108</f>
        <v>-271460949</v>
      </c>
      <c r="F110" s="57">
        <f>F30-F108</f>
        <v>58968000</v>
      </c>
    </row>
    <row r="111" spans="2:8" ht="19.899999999999999" customHeight="1" x14ac:dyDescent="0.25">
      <c r="B111" s="12"/>
      <c r="C111" s="7"/>
      <c r="D111" s="30"/>
      <c r="E111" s="30"/>
      <c r="F111" s="57"/>
    </row>
    <row r="112" spans="2:8" ht="19.899999999999999" customHeight="1" x14ac:dyDescent="0.25">
      <c r="B112" s="12"/>
      <c r="C112" s="7"/>
      <c r="D112" s="30"/>
      <c r="E112" s="30"/>
      <c r="F112" s="57"/>
    </row>
    <row r="113" spans="2:6" ht="19.899999999999999" customHeight="1" x14ac:dyDescent="0.25">
      <c r="B113" s="12"/>
      <c r="C113" s="7"/>
      <c r="D113" s="30"/>
      <c r="E113" s="30"/>
      <c r="F113" s="57"/>
    </row>
    <row r="114" spans="2:6" ht="19.899999999999999" customHeight="1" x14ac:dyDescent="0.25">
      <c r="B114" s="4"/>
      <c r="C114" s="4" t="s">
        <v>181</v>
      </c>
      <c r="D114" s="41"/>
      <c r="E114" s="51" t="s">
        <v>183</v>
      </c>
      <c r="F114" s="59"/>
    </row>
    <row r="115" spans="2:6" ht="19.899999999999999" customHeight="1" x14ac:dyDescent="0.25">
      <c r="B115" s="4"/>
      <c r="C115" s="4" t="s">
        <v>182</v>
      </c>
      <c r="D115" s="41"/>
      <c r="E115" s="51" t="s">
        <v>184</v>
      </c>
      <c r="F115" s="59"/>
    </row>
    <row r="120" spans="2:6" x14ac:dyDescent="0.25">
      <c r="C120" t="s">
        <v>185</v>
      </c>
      <c r="E120" s="52" t="s">
        <v>187</v>
      </c>
    </row>
    <row r="121" spans="2:6" x14ac:dyDescent="0.25">
      <c r="C121" t="s">
        <v>186</v>
      </c>
      <c r="E121" s="52" t="s">
        <v>188</v>
      </c>
    </row>
  </sheetData>
  <mergeCells count="1">
    <mergeCell ref="B5:F5"/>
  </mergeCells>
  <pageMargins left="0.70866141732283472" right="0.31496062992125984" top="0.74803149606299213" bottom="0.74803149606299213" header="0.31496062992125984" footer="0.31496062992125984"/>
  <pageSetup scale="6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Bomberos1</dc:creator>
  <cp:lastModifiedBy>BOMBEROS</cp:lastModifiedBy>
  <cp:lastPrinted>2019-11-18T20:49:53Z</cp:lastPrinted>
  <dcterms:created xsi:type="dcterms:W3CDTF">2016-10-03T20:45:41Z</dcterms:created>
  <dcterms:modified xsi:type="dcterms:W3CDTF">2019-11-22T22:04:58Z</dcterms:modified>
</cp:coreProperties>
</file>